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eferat 521+522\81.11.02.06_QM\3_Online_Verfahren\Formulare 21-27\Mittelabruf_mit_Anlagen\Jahresausgleich-Homepage\"/>
    </mc:Choice>
  </mc:AlternateContent>
  <bookViews>
    <workbookView xWindow="0" yWindow="0" windowWidth="28800" windowHeight="13500"/>
  </bookViews>
  <sheets>
    <sheet name="Jahresausgleich" sheetId="1" r:id="rId1"/>
    <sheet name="Feiertag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L45" i="1" s="1"/>
  <c r="M43" i="1"/>
  <c r="J45" i="1" s="1"/>
  <c r="D22" i="1"/>
  <c r="D21" i="1"/>
  <c r="D24" i="1" l="1"/>
  <c r="D25" i="1"/>
  <c r="F26" i="1" l="1"/>
  <c r="D26" i="1"/>
  <c r="L43" i="1"/>
  <c r="J43" i="1"/>
  <c r="I43" i="1"/>
  <c r="G43" i="1"/>
  <c r="F43" i="1"/>
  <c r="D43" i="1"/>
  <c r="L44" i="1" l="1"/>
  <c r="J44" i="1"/>
  <c r="J46" i="1" l="1"/>
  <c r="L46" i="1" s="1"/>
</calcChain>
</file>

<file path=xl/sharedStrings.xml><?xml version="1.0" encoding="utf-8"?>
<sst xmlns="http://schemas.openxmlformats.org/spreadsheetml/2006/main" count="193" uniqueCount="52">
  <si>
    <t>Begünstigte/Begünstigter:</t>
  </si>
  <si>
    <t>Vorhabensbezeichnung:</t>
  </si>
  <si>
    <t>Förderkennzeichen:</t>
  </si>
  <si>
    <t>Mittelabruf Nr.:</t>
  </si>
  <si>
    <t>Stellenanteil in % (lt. Arbeitsvertrag):</t>
  </si>
  <si>
    <t>Tätigkeitsschlüssel (Sozialversicherung):</t>
  </si>
  <si>
    <t>Leistungsgruppe:</t>
  </si>
  <si>
    <t>1 "Expertinnen und Experten"</t>
  </si>
  <si>
    <t>2 "Spezialistinnen und Spezialisten"</t>
  </si>
  <si>
    <t>3 "Fachkräfte"</t>
  </si>
  <si>
    <t>4 "Helferinnen und Helfer"</t>
  </si>
  <si>
    <t>Beginn Zeitraum</t>
  </si>
  <si>
    <t>Ende Zeitraum</t>
  </si>
  <si>
    <t>Summe</t>
  </si>
  <si>
    <t>Beschäftigte/Beschäftigter:</t>
  </si>
  <si>
    <t>Nettoarbeitstage</t>
  </si>
  <si>
    <t>Karfreitag</t>
  </si>
  <si>
    <t>Ostermontag</t>
  </si>
  <si>
    <t>Tag der Arbeit</t>
  </si>
  <si>
    <t>Christi Himmelfahrt</t>
  </si>
  <si>
    <t>Pfingstsonntag</t>
  </si>
  <si>
    <t>Pfingstmontag</t>
  </si>
  <si>
    <t>Fronleichnam</t>
  </si>
  <si>
    <t>Tag der Deutschen Einheit</t>
  </si>
  <si>
    <t>Allerheiligen</t>
  </si>
  <si>
    <t>2. Weihnachtstag</t>
  </si>
  <si>
    <t>Neujahrstag</t>
  </si>
  <si>
    <t>Ostersonntag</t>
  </si>
  <si>
    <t>1. Weihnachtstag</t>
  </si>
  <si>
    <t>Urlaubs-/Krankheitstage</t>
  </si>
  <si>
    <t>Obergrenze Produktivarbeitsstunden</t>
  </si>
  <si>
    <t>Kalendertage</t>
  </si>
  <si>
    <t>Stunden</t>
  </si>
  <si>
    <r>
      <t xml:space="preserve">davon abrechenbar </t>
    </r>
    <r>
      <rPr>
        <sz val="11"/>
        <color theme="1"/>
        <rFont val="Calibri"/>
        <family val="2"/>
        <scheme val="minor"/>
      </rPr>
      <t>(Nr. 5.4.4 EFRE/JTF-RRL)</t>
    </r>
  </si>
  <si>
    <t>:</t>
  </si>
  <si>
    <t>Minuten</t>
  </si>
  <si>
    <t>Vertrag nach Wissenschaftszeitvertragsgesetz oder Mitglied der Geschäftsführung:</t>
  </si>
  <si>
    <r>
      <rPr>
        <b/>
        <sz val="8"/>
        <rFont val="Arial"/>
        <family val="2"/>
      </rPr>
      <t xml:space="preserve">Anlage 5.3b-JAG zum Mittelabruf </t>
    </r>
    <r>
      <rPr>
        <sz val="8"/>
        <rFont val="Arial"/>
        <family val="2"/>
      </rPr>
      <t>aus dem EFRE/JTF-Programm NRW 2021-2027</t>
    </r>
  </si>
  <si>
    <t>Jahresausgleich für teilweise im Vorhaben Beschäftigte</t>
  </si>
  <si>
    <t>Beginn Durchführungszeitraum:</t>
  </si>
  <si>
    <t>Ende Durchführungszeitraum:</t>
  </si>
  <si>
    <t>Tätigkeitsbeginn im Vorhaben:</t>
  </si>
  <si>
    <t>Tätigkeitende im Vorhaben:</t>
  </si>
  <si>
    <t>Kalenderjahr</t>
  </si>
  <si>
    <t>Mittelabruf-Nr.</t>
  </si>
  <si>
    <t>Tragen Sie nun bitte für die/den Beschäftigte die Werte aus den Anlagen 5.3b der jeweiligen Mittelabrufe ein</t>
  </si>
  <si>
    <t>in andere EFRE/JTF-Vorhaben</t>
  </si>
  <si>
    <t>in aus öffentlichen Mitteln finanzierten Vorhaben außerhalb des EFRE/JTF</t>
  </si>
  <si>
    <t>im Vorhaben geleistet</t>
  </si>
  <si>
    <t>bisher abgerechnet</t>
  </si>
  <si>
    <t>im Rahmen des Jahresausgleichs abrechenbar</t>
  </si>
  <si>
    <t>im Mittelabruf abgerechnet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</si>
</sst>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"/>
    <numFmt numFmtId="166" formatCode="0.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1"/>
      <name val="CompatilFact LT Regular"/>
    </font>
    <font>
      <sz val="11"/>
      <name val="CompatilFact LT Regular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0" fontId="8" fillId="0" borderId="0" xfId="0" applyFont="1" applyFill="1" applyBorder="1" applyProtection="1"/>
    <xf numFmtId="0" fontId="7" fillId="0" borderId="0" xfId="0" applyFont="1" applyFill="1" applyProtection="1"/>
    <xf numFmtId="0" fontId="10" fillId="0" borderId="0" xfId="0" applyFont="1" applyFill="1" applyProtection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2" fillId="3" borderId="15" xfId="0" applyFont="1" applyFill="1" applyBorder="1" applyProtection="1"/>
    <xf numFmtId="0" fontId="10" fillId="0" borderId="0" xfId="0" applyFont="1" applyProtection="1"/>
    <xf numFmtId="14" fontId="3" fillId="0" borderId="0" xfId="0" applyNumberFormat="1" applyFont="1" applyProtection="1"/>
    <xf numFmtId="3" fontId="2" fillId="3" borderId="7" xfId="0" applyNumberFormat="1" applyFont="1" applyFill="1" applyBorder="1" applyAlignment="1" applyProtection="1">
      <alignment horizontal="right"/>
    </xf>
    <xf numFmtId="4" fontId="2" fillId="3" borderId="8" xfId="0" applyNumberFormat="1" applyFont="1" applyFill="1" applyBorder="1" applyAlignment="1" applyProtection="1">
      <alignment horizontal="center"/>
    </xf>
    <xf numFmtId="0" fontId="2" fillId="0" borderId="27" xfId="0" applyFont="1" applyBorder="1" applyProtection="1"/>
    <xf numFmtId="3" fontId="0" fillId="2" borderId="25" xfId="0" applyNumberFormat="1" applyFill="1" applyBorder="1" applyAlignment="1" applyProtection="1">
      <alignment horizontal="right"/>
      <protection locked="0"/>
    </xf>
    <xf numFmtId="3" fontId="0" fillId="2" borderId="19" xfId="0" applyNumberFormat="1" applyFill="1" applyBorder="1" applyAlignment="1" applyProtection="1">
      <alignment horizontal="right"/>
      <protection locked="0"/>
    </xf>
    <xf numFmtId="3" fontId="0" fillId="2" borderId="22" xfId="0" applyNumberFormat="1" applyFill="1" applyBorder="1" applyAlignment="1" applyProtection="1">
      <alignment horizontal="right"/>
      <protection locked="0"/>
    </xf>
    <xf numFmtId="3" fontId="2" fillId="3" borderId="27" xfId="0" applyNumberFormat="1" applyFont="1" applyFill="1" applyBorder="1" applyProtection="1"/>
    <xf numFmtId="165" fontId="0" fillId="2" borderId="26" xfId="0" applyNumberFormat="1" applyFill="1" applyBorder="1" applyAlignment="1" applyProtection="1">
      <alignment horizontal="left"/>
      <protection locked="0"/>
    </xf>
    <xf numFmtId="165" fontId="0" fillId="2" borderId="20" xfId="0" applyNumberFormat="1" applyFill="1" applyBorder="1" applyAlignment="1" applyProtection="1">
      <alignment horizontal="left"/>
      <protection locked="0"/>
    </xf>
    <xf numFmtId="165" fontId="0" fillId="2" borderId="23" xfId="0" applyNumberFormat="1" applyFill="1" applyBorder="1" applyAlignment="1" applyProtection="1">
      <alignment horizontal="left"/>
      <protection locked="0"/>
    </xf>
    <xf numFmtId="165" fontId="2" fillId="3" borderId="16" xfId="0" applyNumberFormat="1" applyFont="1" applyFill="1" applyBorder="1" applyAlignment="1" applyProtection="1">
      <alignment horizontal="left"/>
    </xf>
    <xf numFmtId="165" fontId="2" fillId="4" borderId="16" xfId="0" applyNumberFormat="1" applyFont="1" applyFill="1" applyBorder="1" applyAlignment="1" applyProtection="1">
      <alignment horizontal="left"/>
    </xf>
    <xf numFmtId="165" fontId="2" fillId="3" borderId="9" xfId="0" applyNumberFormat="1" applyFont="1" applyFill="1" applyBorder="1" applyAlignment="1" applyProtection="1">
      <alignment horizontal="left"/>
    </xf>
    <xf numFmtId="3" fontId="0" fillId="0" borderId="29" xfId="0" applyNumberFormat="1" applyFill="1" applyBorder="1" applyAlignment="1" applyProtection="1">
      <alignment horizontal="right"/>
    </xf>
    <xf numFmtId="3" fontId="0" fillId="0" borderId="30" xfId="0" applyNumberFormat="1" applyFill="1" applyBorder="1" applyAlignment="1" applyProtection="1">
      <alignment horizontal="right"/>
    </xf>
    <xf numFmtId="3" fontId="0" fillId="5" borderId="27" xfId="0" applyNumberFormat="1" applyFill="1" applyBorder="1" applyAlignment="1" applyProtection="1">
      <alignment horizontal="right"/>
    </xf>
    <xf numFmtId="3" fontId="0" fillId="4" borderId="27" xfId="0" applyNumberFormat="1" applyFill="1" applyBorder="1" applyAlignment="1" applyProtection="1">
      <alignment horizontal="right"/>
    </xf>
    <xf numFmtId="0" fontId="2" fillId="0" borderId="15" xfId="0" applyFont="1" applyBorder="1" applyAlignment="1" applyProtection="1"/>
    <xf numFmtId="0" fontId="2" fillId="0" borderId="33" xfId="0" applyFont="1" applyBorder="1" applyAlignment="1" applyProtection="1"/>
    <xf numFmtId="0" fontId="2" fillId="0" borderId="27" xfId="0" applyFont="1" applyBorder="1" applyAlignment="1" applyProtection="1"/>
    <xf numFmtId="0" fontId="0" fillId="2" borderId="24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3" fontId="2" fillId="4" borderId="33" xfId="0" applyNumberFormat="1" applyFont="1" applyFill="1" applyBorder="1" applyProtection="1"/>
    <xf numFmtId="3" fontId="2" fillId="3" borderId="33" xfId="0" applyNumberFormat="1" applyFont="1" applyFill="1" applyBorder="1" applyProtection="1"/>
    <xf numFmtId="0" fontId="2" fillId="0" borderId="28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wrapText="1"/>
    </xf>
    <xf numFmtId="0" fontId="2" fillId="4" borderId="35" xfId="0" applyFont="1" applyFill="1" applyBorder="1" applyAlignment="1" applyProtection="1">
      <alignment horizontal="right"/>
    </xf>
    <xf numFmtId="0" fontId="2" fillId="4" borderId="36" xfId="0" applyFont="1" applyFill="1" applyBorder="1" applyAlignment="1" applyProtection="1">
      <alignment horizontal="right"/>
    </xf>
    <xf numFmtId="0" fontId="2" fillId="4" borderId="31" xfId="0" applyFont="1" applyFill="1" applyBorder="1" applyAlignment="1" applyProtection="1">
      <alignment horizontal="right"/>
    </xf>
    <xf numFmtId="0" fontId="2" fillId="6" borderId="35" xfId="0" applyFont="1" applyFill="1" applyBorder="1" applyAlignment="1" applyProtection="1">
      <alignment horizontal="right"/>
    </xf>
    <xf numFmtId="0" fontId="2" fillId="6" borderId="36" xfId="0" applyFont="1" applyFill="1" applyBorder="1" applyAlignment="1" applyProtection="1">
      <alignment horizontal="right"/>
    </xf>
    <xf numFmtId="0" fontId="2" fillId="6" borderId="31" xfId="0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14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14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14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3" fontId="0" fillId="3" borderId="6" xfId="0" applyNumberForma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8" xfId="0" applyNumberFormat="1" applyFont="1" applyFill="1" applyBorder="1" applyAlignment="1" applyProtection="1">
      <alignment horizontal="left" vertical="center" wrapText="1"/>
      <protection locked="0"/>
    </xf>
    <xf numFmtId="1" fontId="11" fillId="2" borderId="9" xfId="0" applyNumberFormat="1" applyFont="1" applyFill="1" applyBorder="1" applyAlignment="1" applyProtection="1">
      <alignment horizontal="left" vertical="center" wrapText="1"/>
      <protection locked="0"/>
    </xf>
    <xf numFmtId="166" fontId="11" fillId="2" borderId="4" xfId="1" applyNumberFormat="1" applyFont="1" applyFill="1" applyBorder="1" applyAlignment="1" applyProtection="1">
      <alignment horizontal="left" vertical="center" wrapText="1"/>
      <protection locked="0"/>
    </xf>
    <xf numFmtId="166" fontId="11" fillId="2" borderId="5" xfId="1" applyNumberFormat="1" applyFont="1" applyFill="1" applyBorder="1" applyAlignment="1" applyProtection="1">
      <alignment horizontal="left" vertical="center" wrapText="1"/>
      <protection locked="0"/>
    </xf>
    <xf numFmtId="166" fontId="11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6" xfId="1" applyNumberFormat="1" applyFont="1" applyFill="1" applyBorder="1" applyAlignment="1" applyProtection="1">
      <alignment horizontal="left" vertical="center" wrapText="1"/>
      <protection locked="0"/>
    </xf>
    <xf numFmtId="164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0" fillId="6" borderId="1" xfId="0" applyNumberFormat="1" applyFill="1" applyBorder="1" applyAlignment="1" applyProtection="1">
      <alignment horizontal="center"/>
    </xf>
    <xf numFmtId="14" fontId="0" fillId="6" borderId="2" xfId="0" applyNumberFormat="1" applyFill="1" applyBorder="1" applyAlignment="1" applyProtection="1">
      <alignment horizontal="center"/>
    </xf>
    <xf numFmtId="14" fontId="0" fillId="6" borderId="3" xfId="0" applyNumberFormat="1" applyFill="1" applyBorder="1" applyAlignment="1" applyProtection="1">
      <alignment horizontal="center"/>
    </xf>
    <xf numFmtId="14" fontId="0" fillId="6" borderId="4" xfId="0" applyNumberFormat="1" applyFill="1" applyBorder="1" applyAlignment="1" applyProtection="1">
      <alignment horizontal="center"/>
    </xf>
    <xf numFmtId="14" fontId="0" fillId="6" borderId="5" xfId="0" applyNumberFormat="1" applyFill="1" applyBorder="1" applyAlignment="1" applyProtection="1">
      <alignment horizontal="center"/>
    </xf>
    <xf numFmtId="14" fontId="0" fillId="6" borderId="6" xfId="0" applyNumberFormat="1" applyFill="1" applyBorder="1" applyAlignment="1" applyProtection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D5" sqref="D5:J5"/>
    </sheetView>
  </sheetViews>
  <sheetFormatPr baseColWidth="10" defaultRowHeight="15"/>
  <cols>
    <col min="1" max="1" width="14.28515625" style="9" customWidth="1"/>
    <col min="2" max="2" width="16.140625" style="9" customWidth="1"/>
    <col min="3" max="3" width="14.85546875" style="9" customWidth="1"/>
    <col min="4" max="4" width="8.140625" style="9" customWidth="1"/>
    <col min="5" max="5" width="1.5703125" style="9" bestFit="1" customWidth="1"/>
    <col min="6" max="7" width="8.140625" style="9" customWidth="1"/>
    <col min="8" max="8" width="1.5703125" style="9" customWidth="1"/>
    <col min="9" max="10" width="8.140625" style="9" customWidth="1"/>
    <col min="11" max="11" width="1.5703125" style="9" customWidth="1"/>
    <col min="12" max="13" width="8.140625" style="9" customWidth="1"/>
    <col min="14" max="14" width="1.5703125" style="9" customWidth="1"/>
    <col min="15" max="15" width="8.140625" style="9" customWidth="1"/>
    <col min="16" max="16384" width="11.42578125" style="9"/>
  </cols>
  <sheetData>
    <row r="1" spans="1:15">
      <c r="A1" s="1" t="s">
        <v>37</v>
      </c>
      <c r="B1" s="1"/>
      <c r="C1" s="1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26.25">
      <c r="A3" s="48" t="s">
        <v>38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12" customFormat="1" ht="13.5" thickBot="1">
      <c r="A4" s="6"/>
      <c r="B4" s="6"/>
      <c r="C4" s="6"/>
      <c r="D4" s="7"/>
      <c r="E4" s="7"/>
      <c r="F4" s="7"/>
      <c r="G4" s="7"/>
      <c r="H4" s="7"/>
      <c r="I4" s="7"/>
    </row>
    <row r="5" spans="1:15" ht="15" customHeight="1">
      <c r="A5" s="93" t="s">
        <v>0</v>
      </c>
      <c r="B5" s="94"/>
      <c r="C5" s="95"/>
      <c r="D5" s="96"/>
      <c r="E5" s="97"/>
      <c r="F5" s="97"/>
      <c r="G5" s="97"/>
      <c r="H5" s="97"/>
      <c r="I5" s="97"/>
      <c r="J5" s="98"/>
    </row>
    <row r="6" spans="1:15" ht="15" customHeight="1">
      <c r="A6" s="58" t="s">
        <v>1</v>
      </c>
      <c r="B6" s="59"/>
      <c r="C6" s="60"/>
      <c r="D6" s="99"/>
      <c r="E6" s="100"/>
      <c r="F6" s="100"/>
      <c r="G6" s="100"/>
      <c r="H6" s="100"/>
      <c r="I6" s="100"/>
      <c r="J6" s="101"/>
    </row>
    <row r="7" spans="1:15" ht="15" customHeight="1">
      <c r="A7" s="58" t="s">
        <v>39</v>
      </c>
      <c r="B7" s="59"/>
      <c r="C7" s="60"/>
      <c r="D7" s="64"/>
      <c r="E7" s="65"/>
      <c r="F7" s="65"/>
      <c r="G7" s="65"/>
      <c r="H7" s="65"/>
      <c r="I7" s="65"/>
      <c r="J7" s="66"/>
    </row>
    <row r="8" spans="1:15" ht="15" customHeight="1">
      <c r="A8" s="58" t="s">
        <v>40</v>
      </c>
      <c r="B8" s="59"/>
      <c r="C8" s="60"/>
      <c r="D8" s="64"/>
      <c r="E8" s="65"/>
      <c r="F8" s="65"/>
      <c r="G8" s="65"/>
      <c r="H8" s="65"/>
      <c r="I8" s="65"/>
      <c r="J8" s="66"/>
    </row>
    <row r="9" spans="1:15" ht="15" customHeight="1">
      <c r="A9" s="58" t="s">
        <v>2</v>
      </c>
      <c r="B9" s="59"/>
      <c r="C9" s="60"/>
      <c r="D9" s="99"/>
      <c r="E9" s="100"/>
      <c r="F9" s="100"/>
      <c r="G9" s="100"/>
      <c r="H9" s="100"/>
      <c r="I9" s="100"/>
      <c r="J9" s="101"/>
    </row>
    <row r="10" spans="1:15" ht="15.75" customHeight="1" thickBot="1">
      <c r="A10" s="90" t="s">
        <v>3</v>
      </c>
      <c r="B10" s="91"/>
      <c r="C10" s="92"/>
      <c r="D10" s="102"/>
      <c r="E10" s="103"/>
      <c r="F10" s="103"/>
      <c r="G10" s="103"/>
      <c r="H10" s="103"/>
      <c r="I10" s="103"/>
      <c r="J10" s="104"/>
    </row>
    <row r="11" spans="1:15" ht="15.75" thickBot="1">
      <c r="A11" s="3"/>
      <c r="B11" s="3"/>
      <c r="C11" s="3"/>
      <c r="D11" s="4"/>
      <c r="E11" s="4"/>
      <c r="F11" s="4"/>
      <c r="G11" s="5"/>
      <c r="H11" s="5"/>
      <c r="I11" s="5"/>
    </row>
    <row r="12" spans="1:15" ht="15" customHeight="1">
      <c r="A12" s="93" t="s">
        <v>14</v>
      </c>
      <c r="B12" s="94"/>
      <c r="C12" s="95"/>
      <c r="D12" s="96"/>
      <c r="E12" s="97"/>
      <c r="F12" s="97"/>
      <c r="G12" s="97"/>
      <c r="H12" s="97"/>
      <c r="I12" s="97"/>
      <c r="J12" s="98"/>
    </row>
    <row r="13" spans="1:15" ht="15" customHeight="1">
      <c r="A13" s="61" t="s">
        <v>4</v>
      </c>
      <c r="B13" s="62"/>
      <c r="C13" s="63"/>
      <c r="D13" s="105"/>
      <c r="E13" s="106"/>
      <c r="F13" s="106"/>
      <c r="G13" s="106"/>
      <c r="H13" s="106"/>
      <c r="I13" s="106"/>
      <c r="J13" s="107"/>
    </row>
    <row r="14" spans="1:15" ht="30" customHeight="1">
      <c r="A14" s="61" t="s">
        <v>36</v>
      </c>
      <c r="B14" s="62"/>
      <c r="C14" s="63"/>
      <c r="D14" s="108"/>
      <c r="E14" s="109"/>
      <c r="F14" s="109"/>
      <c r="G14" s="109"/>
      <c r="H14" s="109"/>
      <c r="I14" s="109"/>
      <c r="J14" s="110"/>
    </row>
    <row r="15" spans="1:15">
      <c r="A15" s="61" t="s">
        <v>41</v>
      </c>
      <c r="B15" s="62"/>
      <c r="C15" s="63"/>
      <c r="D15" s="64"/>
      <c r="E15" s="65"/>
      <c r="F15" s="65"/>
      <c r="G15" s="65"/>
      <c r="H15" s="65"/>
      <c r="I15" s="65"/>
      <c r="J15" s="66"/>
    </row>
    <row r="16" spans="1:15">
      <c r="A16" s="61" t="s">
        <v>42</v>
      </c>
      <c r="B16" s="62"/>
      <c r="C16" s="63"/>
      <c r="D16" s="64"/>
      <c r="E16" s="65"/>
      <c r="F16" s="65"/>
      <c r="G16" s="65"/>
      <c r="H16" s="65"/>
      <c r="I16" s="65"/>
      <c r="J16" s="66"/>
    </row>
    <row r="17" spans="1:15" ht="15" customHeight="1">
      <c r="A17" s="61" t="s">
        <v>5</v>
      </c>
      <c r="B17" s="62"/>
      <c r="C17" s="63"/>
      <c r="D17" s="111"/>
      <c r="E17" s="112"/>
      <c r="F17" s="112"/>
      <c r="G17" s="112"/>
      <c r="H17" s="112"/>
      <c r="I17" s="112"/>
      <c r="J17" s="113"/>
    </row>
    <row r="18" spans="1:15" ht="15.75" customHeight="1" thickBot="1">
      <c r="A18" s="67" t="s">
        <v>6</v>
      </c>
      <c r="B18" s="68"/>
      <c r="C18" s="69"/>
      <c r="D18" s="102"/>
      <c r="E18" s="103"/>
      <c r="F18" s="103"/>
      <c r="G18" s="103"/>
      <c r="H18" s="103"/>
      <c r="I18" s="103"/>
      <c r="J18" s="104"/>
    </row>
    <row r="19" spans="1:15" ht="15.75" thickBot="1"/>
    <row r="20" spans="1:15" ht="15.75" thickBot="1">
      <c r="A20" s="70" t="s">
        <v>43</v>
      </c>
      <c r="B20" s="71"/>
      <c r="C20" s="72"/>
      <c r="D20" s="55">
        <v>2024</v>
      </c>
      <c r="E20" s="56"/>
      <c r="F20" s="57"/>
    </row>
    <row r="21" spans="1:15">
      <c r="A21" s="70" t="s">
        <v>11</v>
      </c>
      <c r="B21" s="71"/>
      <c r="C21" s="72"/>
      <c r="D21" s="114">
        <f>MAX(DATE(D20,1,1),D15,D7)</f>
        <v>45292</v>
      </c>
      <c r="E21" s="115"/>
      <c r="F21" s="116"/>
      <c r="J21" s="10" t="s">
        <v>7</v>
      </c>
    </row>
    <row r="22" spans="1:15">
      <c r="A22" s="73" t="s">
        <v>12</v>
      </c>
      <c r="B22" s="74"/>
      <c r="C22" s="75"/>
      <c r="D22" s="117">
        <f>MIN(DATE(D20,12,31),D16,D8)</f>
        <v>45657</v>
      </c>
      <c r="E22" s="118"/>
      <c r="F22" s="119"/>
      <c r="J22" s="10" t="s">
        <v>8</v>
      </c>
    </row>
    <row r="23" spans="1:15">
      <c r="A23" s="82" t="s">
        <v>29</v>
      </c>
      <c r="B23" s="74"/>
      <c r="C23" s="74"/>
      <c r="D23" s="84"/>
      <c r="E23" s="85"/>
      <c r="F23" s="86"/>
      <c r="J23" s="10" t="s">
        <v>9</v>
      </c>
    </row>
    <row r="24" spans="1:15">
      <c r="A24" s="76" t="s">
        <v>15</v>
      </c>
      <c r="B24" s="77"/>
      <c r="C24" s="78"/>
      <c r="D24" s="87">
        <f>IF(ISBLANK(D22),0,NETWORKDAYS(D21,D22,Feiertage!A1:A91))-D23</f>
        <v>251</v>
      </c>
      <c r="E24" s="88"/>
      <c r="F24" s="89"/>
      <c r="J24" s="10" t="s">
        <v>10</v>
      </c>
    </row>
    <row r="25" spans="1:15">
      <c r="A25" s="83" t="s">
        <v>31</v>
      </c>
      <c r="B25" s="77"/>
      <c r="C25" s="77"/>
      <c r="D25" s="87">
        <f>IF(ISBLANK(D22),0,_xlfn.DAYS(D22,D21)+1)</f>
        <v>366</v>
      </c>
      <c r="E25" s="88"/>
      <c r="F25" s="89"/>
      <c r="J25" s="13">
        <v>45351</v>
      </c>
    </row>
    <row r="26" spans="1:15" ht="15.75" thickBot="1">
      <c r="A26" s="79" t="s">
        <v>30</v>
      </c>
      <c r="B26" s="80"/>
      <c r="C26" s="81"/>
      <c r="D26" s="14">
        <f>TRUNC(IF(D14="NEIN",MIN(D24*8,D25/365*1720-IF(AND(J25&gt;=D21,J25&lt;=D22),1720/365,0)-IF(AND(J26&gt;=D21,J26&lt;=D22),1720/365,0))*ROUND(D13,4),MIN(D24*8,D25/365*1720-IF(AND(J25&gt;=D21,J25&lt;=D22),1720/365,0)-IF(AND(J26&gt;=D21,J26&lt;=D22),1720/365,0))*ROUND(D13,4)*0.7))</f>
        <v>0</v>
      </c>
      <c r="E26" s="15" t="s">
        <v>34</v>
      </c>
      <c r="F26" s="26">
        <f>TRUNC(((IF(D14="NEIN",MIN(D24*8,D25/365*1720-IF(AND(J25&gt;=D21,J25&lt;=D22),1720/365,0)-IF(AND(J26&gt;=D21,J26&lt;=D22),1720/365,0))*ROUND(D13,4),MIN(D24*8,D25/365*1720-IF(AND(J25&gt;=D21,J25&lt;=D22),1720/365,0)-IF(AND(J26&gt;=D21,J26&lt;=D22),1720/365,0))*ROUND(D13,4)*0.7))-TRUNC(IF(D14="NEIN",MIN(D24*8,D25/365*1720-IF(AND(J25&gt;=D21,J25&lt;=D22),1720/365,0)-IF(AND(J26&gt;=D21,J26&lt;=D22),1720/365,0))*ROUND(D13,4),MIN(D24*8,D25/365*1720-IF(AND(J25&gt;=D21,J25&lt;=D22),1720/365,0)-IF(AND(J26&gt;=D21,J26&lt;=D22),1720/365,0))*ROUND(D13,4)*0.7)))*60)</f>
        <v>0</v>
      </c>
      <c r="J26" s="13">
        <v>46812</v>
      </c>
    </row>
    <row r="28" spans="1:15" ht="15.75" thickBot="1">
      <c r="A28" s="9" t="s">
        <v>45</v>
      </c>
    </row>
    <row r="29" spans="1:15" ht="90.75" customHeight="1" thickBot="1">
      <c r="D29" s="47" t="s">
        <v>46</v>
      </c>
      <c r="E29" s="47"/>
      <c r="F29" s="47"/>
      <c r="G29" s="47" t="s">
        <v>47</v>
      </c>
      <c r="H29" s="47"/>
      <c r="I29" s="47"/>
      <c r="J29" s="47" t="s">
        <v>48</v>
      </c>
      <c r="K29" s="47"/>
      <c r="L29" s="47"/>
      <c r="M29" s="47" t="s">
        <v>51</v>
      </c>
      <c r="N29" s="47"/>
      <c r="O29" s="47"/>
    </row>
    <row r="30" spans="1:15" ht="15.75" thickBot="1">
      <c r="A30" s="31" t="s">
        <v>44</v>
      </c>
      <c r="B30" s="32" t="s">
        <v>11</v>
      </c>
      <c r="C30" s="33" t="s">
        <v>12</v>
      </c>
      <c r="D30" s="16" t="s">
        <v>32</v>
      </c>
      <c r="E30" s="45" t="s">
        <v>35</v>
      </c>
      <c r="F30" s="46"/>
      <c r="G30" s="16" t="s">
        <v>32</v>
      </c>
      <c r="H30" s="45" t="s">
        <v>35</v>
      </c>
      <c r="I30" s="46"/>
      <c r="J30" s="16" t="s">
        <v>32</v>
      </c>
      <c r="K30" s="45" t="s">
        <v>35</v>
      </c>
      <c r="L30" s="46"/>
      <c r="M30" s="16" t="s">
        <v>32</v>
      </c>
      <c r="N30" s="45" t="s">
        <v>35</v>
      </c>
      <c r="O30" s="46"/>
    </row>
    <row r="31" spans="1:15">
      <c r="A31" s="34"/>
      <c r="B31" s="35"/>
      <c r="C31" s="36"/>
      <c r="D31" s="17"/>
      <c r="E31" s="27" t="s">
        <v>34</v>
      </c>
      <c r="F31" s="21"/>
      <c r="G31" s="17"/>
      <c r="H31" s="27" t="s">
        <v>34</v>
      </c>
      <c r="I31" s="21"/>
      <c r="J31" s="17"/>
      <c r="K31" s="27" t="s">
        <v>34</v>
      </c>
      <c r="L31" s="21"/>
      <c r="M31" s="17"/>
      <c r="N31" s="27" t="s">
        <v>34</v>
      </c>
      <c r="O31" s="21"/>
    </row>
    <row r="32" spans="1:15">
      <c r="A32" s="37"/>
      <c r="B32" s="38"/>
      <c r="C32" s="39"/>
      <c r="D32" s="18"/>
      <c r="E32" s="27" t="s">
        <v>34</v>
      </c>
      <c r="F32" s="22"/>
      <c r="G32" s="18"/>
      <c r="H32" s="27" t="s">
        <v>34</v>
      </c>
      <c r="I32" s="22"/>
      <c r="J32" s="18"/>
      <c r="K32" s="27" t="s">
        <v>34</v>
      </c>
      <c r="L32" s="22"/>
      <c r="M32" s="18"/>
      <c r="N32" s="27" t="s">
        <v>34</v>
      </c>
      <c r="O32" s="22"/>
    </row>
    <row r="33" spans="1:15">
      <c r="A33" s="37"/>
      <c r="B33" s="38"/>
      <c r="C33" s="39"/>
      <c r="D33" s="18"/>
      <c r="E33" s="27" t="s">
        <v>34</v>
      </c>
      <c r="F33" s="22"/>
      <c r="G33" s="18"/>
      <c r="H33" s="27" t="s">
        <v>34</v>
      </c>
      <c r="I33" s="22"/>
      <c r="J33" s="18"/>
      <c r="K33" s="27" t="s">
        <v>34</v>
      </c>
      <c r="L33" s="22"/>
      <c r="M33" s="18"/>
      <c r="N33" s="27" t="s">
        <v>34</v>
      </c>
      <c r="O33" s="22"/>
    </row>
    <row r="34" spans="1:15">
      <c r="A34" s="37"/>
      <c r="B34" s="38"/>
      <c r="C34" s="39"/>
      <c r="D34" s="18"/>
      <c r="E34" s="27" t="s">
        <v>34</v>
      </c>
      <c r="F34" s="22"/>
      <c r="G34" s="18"/>
      <c r="H34" s="27" t="s">
        <v>34</v>
      </c>
      <c r="I34" s="22"/>
      <c r="J34" s="18"/>
      <c r="K34" s="27" t="s">
        <v>34</v>
      </c>
      <c r="L34" s="22"/>
      <c r="M34" s="18"/>
      <c r="N34" s="27" t="s">
        <v>34</v>
      </c>
      <c r="O34" s="22"/>
    </row>
    <row r="35" spans="1:15">
      <c r="A35" s="37"/>
      <c r="B35" s="38"/>
      <c r="C35" s="39"/>
      <c r="D35" s="18"/>
      <c r="E35" s="27" t="s">
        <v>34</v>
      </c>
      <c r="F35" s="22"/>
      <c r="G35" s="18"/>
      <c r="H35" s="27" t="s">
        <v>34</v>
      </c>
      <c r="I35" s="22"/>
      <c r="J35" s="18"/>
      <c r="K35" s="27" t="s">
        <v>34</v>
      </c>
      <c r="L35" s="22"/>
      <c r="M35" s="18"/>
      <c r="N35" s="27" t="s">
        <v>34</v>
      </c>
      <c r="O35" s="22"/>
    </row>
    <row r="36" spans="1:15">
      <c r="A36" s="37"/>
      <c r="B36" s="38"/>
      <c r="C36" s="39"/>
      <c r="D36" s="18"/>
      <c r="E36" s="27" t="s">
        <v>34</v>
      </c>
      <c r="F36" s="22"/>
      <c r="G36" s="18"/>
      <c r="H36" s="27" t="s">
        <v>34</v>
      </c>
      <c r="I36" s="22"/>
      <c r="J36" s="18"/>
      <c r="K36" s="27" t="s">
        <v>34</v>
      </c>
      <c r="L36" s="22"/>
      <c r="M36" s="18"/>
      <c r="N36" s="27" t="s">
        <v>34</v>
      </c>
      <c r="O36" s="22"/>
    </row>
    <row r="37" spans="1:15">
      <c r="A37" s="37"/>
      <c r="B37" s="38"/>
      <c r="C37" s="39"/>
      <c r="D37" s="18"/>
      <c r="E37" s="27" t="s">
        <v>34</v>
      </c>
      <c r="F37" s="22"/>
      <c r="G37" s="18"/>
      <c r="H37" s="27" t="s">
        <v>34</v>
      </c>
      <c r="I37" s="22"/>
      <c r="J37" s="18"/>
      <c r="K37" s="27" t="s">
        <v>34</v>
      </c>
      <c r="L37" s="22"/>
      <c r="M37" s="18"/>
      <c r="N37" s="27" t="s">
        <v>34</v>
      </c>
      <c r="O37" s="22"/>
    </row>
    <row r="38" spans="1:15">
      <c r="A38" s="37"/>
      <c r="B38" s="38"/>
      <c r="C38" s="39"/>
      <c r="D38" s="18"/>
      <c r="E38" s="27" t="s">
        <v>34</v>
      </c>
      <c r="F38" s="22"/>
      <c r="G38" s="18"/>
      <c r="H38" s="27" t="s">
        <v>34</v>
      </c>
      <c r="I38" s="22"/>
      <c r="J38" s="18"/>
      <c r="K38" s="27" t="s">
        <v>34</v>
      </c>
      <c r="L38" s="22"/>
      <c r="M38" s="18"/>
      <c r="N38" s="27" t="s">
        <v>34</v>
      </c>
      <c r="O38" s="22"/>
    </row>
    <row r="39" spans="1:15">
      <c r="A39" s="37"/>
      <c r="B39" s="38"/>
      <c r="C39" s="39"/>
      <c r="D39" s="18"/>
      <c r="E39" s="27" t="s">
        <v>34</v>
      </c>
      <c r="F39" s="22"/>
      <c r="G39" s="18"/>
      <c r="H39" s="27" t="s">
        <v>34</v>
      </c>
      <c r="I39" s="22"/>
      <c r="J39" s="18"/>
      <c r="K39" s="27" t="s">
        <v>34</v>
      </c>
      <c r="L39" s="22"/>
      <c r="M39" s="18"/>
      <c r="N39" s="27" t="s">
        <v>34</v>
      </c>
      <c r="O39" s="22"/>
    </row>
    <row r="40" spans="1:15">
      <c r="A40" s="37"/>
      <c r="B40" s="38"/>
      <c r="C40" s="39"/>
      <c r="D40" s="18"/>
      <c r="E40" s="27" t="s">
        <v>34</v>
      </c>
      <c r="F40" s="22"/>
      <c r="G40" s="18"/>
      <c r="H40" s="27" t="s">
        <v>34</v>
      </c>
      <c r="I40" s="22"/>
      <c r="J40" s="18"/>
      <c r="K40" s="27" t="s">
        <v>34</v>
      </c>
      <c r="L40" s="22"/>
      <c r="M40" s="18"/>
      <c r="N40" s="27" t="s">
        <v>34</v>
      </c>
      <c r="O40" s="22"/>
    </row>
    <row r="41" spans="1:15">
      <c r="A41" s="37"/>
      <c r="B41" s="38"/>
      <c r="C41" s="39"/>
      <c r="D41" s="18"/>
      <c r="E41" s="27" t="s">
        <v>34</v>
      </c>
      <c r="F41" s="22"/>
      <c r="G41" s="18"/>
      <c r="H41" s="27" t="s">
        <v>34</v>
      </c>
      <c r="I41" s="22"/>
      <c r="J41" s="18"/>
      <c r="K41" s="27" t="s">
        <v>34</v>
      </c>
      <c r="L41" s="22"/>
      <c r="M41" s="18"/>
      <c r="N41" s="27" t="s">
        <v>34</v>
      </c>
      <c r="O41" s="22"/>
    </row>
    <row r="42" spans="1:15" ht="15.75" thickBot="1">
      <c r="A42" s="40"/>
      <c r="B42" s="41"/>
      <c r="C42" s="42"/>
      <c r="D42" s="19"/>
      <c r="E42" s="28" t="s">
        <v>34</v>
      </c>
      <c r="F42" s="23"/>
      <c r="G42" s="19"/>
      <c r="H42" s="28" t="s">
        <v>34</v>
      </c>
      <c r="I42" s="23"/>
      <c r="J42" s="19"/>
      <c r="K42" s="28" t="s">
        <v>34</v>
      </c>
      <c r="L42" s="23"/>
      <c r="M42" s="19"/>
      <c r="N42" s="28" t="s">
        <v>34</v>
      </c>
      <c r="O42" s="23"/>
    </row>
    <row r="43" spans="1:15" ht="15.75" thickBot="1">
      <c r="C43" s="11" t="s">
        <v>13</v>
      </c>
      <c r="D43" s="20">
        <f>TRUNC(SUM(D31:D42)+SUM(F31:F42)/60)</f>
        <v>0</v>
      </c>
      <c r="E43" s="29" t="s">
        <v>34</v>
      </c>
      <c r="F43" s="24">
        <f>((SUM(D31:D42)+SUM(F31:F42)/60)-TRUNC(SUM(D31:D42)+SUM(F31:F42)/60))*60</f>
        <v>0</v>
      </c>
      <c r="G43" s="20">
        <f>TRUNC(SUM(G31:G42)+SUM(I31:I42)/60)</f>
        <v>0</v>
      </c>
      <c r="H43" s="29" t="s">
        <v>34</v>
      </c>
      <c r="I43" s="24">
        <f>((SUM(G31:G42)+SUM(I31:I42)/60)-TRUNC(SUM(G31:G42)+SUM(I31:I42)/60))*60</f>
        <v>0</v>
      </c>
      <c r="J43" s="20">
        <f>TRUNC(SUM(J31:J42)+SUM(L31:L42)/60)</f>
        <v>0</v>
      </c>
      <c r="K43" s="29" t="s">
        <v>34</v>
      </c>
      <c r="L43" s="24">
        <f>((SUM(J31:J42)+SUM(L31:L42)/60)-TRUNC(SUM(J31:J42)+SUM(L31:L42)/60))*60</f>
        <v>0</v>
      </c>
      <c r="M43" s="20">
        <f>TRUNC(SUM(M31:M42)+SUM(O31:O42)/60)</f>
        <v>0</v>
      </c>
      <c r="N43" s="29" t="s">
        <v>34</v>
      </c>
      <c r="O43" s="24">
        <f>((SUM(M31:M42)+SUM(O31:O42)/60)-TRUNC(SUM(M31:M42)+SUM(O31:O42)/60))*60</f>
        <v>0</v>
      </c>
    </row>
    <row r="44" spans="1:15" ht="15.75" thickBot="1">
      <c r="C44" s="49" t="s">
        <v>33</v>
      </c>
      <c r="D44" s="50"/>
      <c r="E44" s="50"/>
      <c r="F44" s="50"/>
      <c r="G44" s="50"/>
      <c r="H44" s="50"/>
      <c r="I44" s="51"/>
      <c r="J44" s="43">
        <f>TRUNC(MAX(0,IF((D43+F43/60+J43+L43/60)&gt;0,(MIN(J43+L43/60,D26+F26/60-G43-I43/60-(D43+F43/60)*(D26+F26/60-G43-I43/60)/(D43+F43/60+J43+L43/60))),0)))</f>
        <v>0</v>
      </c>
      <c r="K44" s="30" t="s">
        <v>34</v>
      </c>
      <c r="L44" s="25">
        <f>(MAX(0,IF((D43+F43/60+J43+L43/60)&gt;0,(MIN(J43+L43/60,D26+F26/60-G43-I43/60-(D43+F43/60)*(D26+F26/60-G43-I43/60)/(D43+F43/60+J43+L43/60))),0))-TRUNC(MAX(0,IF((D43+F43/60+J43+L43/60)&gt;0,(MIN(J43+L43/60,D26+F26/60-G43-I43/60-(D43+F43/60)*(D26+F26/60-G43-I43/60)/(D43+F43/60+J43+L43/60))),0))))*60</f>
        <v>0</v>
      </c>
    </row>
    <row r="45" spans="1:15" ht="15.75" thickBot="1">
      <c r="C45" s="52" t="s">
        <v>49</v>
      </c>
      <c r="D45" s="53"/>
      <c r="E45" s="53"/>
      <c r="F45" s="53"/>
      <c r="G45" s="53"/>
      <c r="H45" s="53"/>
      <c r="I45" s="54"/>
      <c r="J45" s="44">
        <f>M43</f>
        <v>0</v>
      </c>
      <c r="K45" s="29" t="s">
        <v>34</v>
      </c>
      <c r="L45" s="24">
        <f>O43</f>
        <v>0</v>
      </c>
    </row>
    <row r="46" spans="1:15" ht="15.75" thickBot="1">
      <c r="C46" s="49" t="s">
        <v>50</v>
      </c>
      <c r="D46" s="50"/>
      <c r="E46" s="50"/>
      <c r="F46" s="50"/>
      <c r="G46" s="50"/>
      <c r="H46" s="50"/>
      <c r="I46" s="51"/>
      <c r="J46" s="43">
        <f>TRUNC(((J44*60+L44-J45*60-L45)/60),0)</f>
        <v>0</v>
      </c>
      <c r="K46" s="30" t="s">
        <v>34</v>
      </c>
      <c r="L46" s="25">
        <f>(J44-J45-J46)*60+L44-L45</f>
        <v>0</v>
      </c>
    </row>
  </sheetData>
  <sheetProtection algorithmName="SHA-512" hashValue="oBFUG3GmX+6+NDNhU893W/9dUNiGicDgHNLchskefc15ZrnDon0+LnW51VPbpbX1kszh06jfhZbT/yYwZkHtTg==" saltValue="Riq8UCT72AMcdgSv8n1B3w==" spinCount="100000" sheet="1" selectLockedCells="1"/>
  <mergeCells count="51">
    <mergeCell ref="A5:C5"/>
    <mergeCell ref="A6:C6"/>
    <mergeCell ref="A9:C9"/>
    <mergeCell ref="C46:I46"/>
    <mergeCell ref="D5:J5"/>
    <mergeCell ref="D6:J6"/>
    <mergeCell ref="D9:J9"/>
    <mergeCell ref="D10:J10"/>
    <mergeCell ref="D12:J12"/>
    <mergeCell ref="D13:J13"/>
    <mergeCell ref="D14:J14"/>
    <mergeCell ref="D17:J17"/>
    <mergeCell ref="D18:J18"/>
    <mergeCell ref="H30:I30"/>
    <mergeCell ref="D21:F21"/>
    <mergeCell ref="D22:F22"/>
    <mergeCell ref="D23:F23"/>
    <mergeCell ref="D24:F24"/>
    <mergeCell ref="D25:F25"/>
    <mergeCell ref="A18:C18"/>
    <mergeCell ref="A21:C21"/>
    <mergeCell ref="A22:C22"/>
    <mergeCell ref="A24:C24"/>
    <mergeCell ref="A26:C26"/>
    <mergeCell ref="A20:C20"/>
    <mergeCell ref="A23:C23"/>
    <mergeCell ref="A25:C25"/>
    <mergeCell ref="D8:J8"/>
    <mergeCell ref="D15:J15"/>
    <mergeCell ref="D16:J16"/>
    <mergeCell ref="A14:C14"/>
    <mergeCell ref="A17:C17"/>
    <mergeCell ref="A10:C10"/>
    <mergeCell ref="A12:C12"/>
    <mergeCell ref="A13:C13"/>
    <mergeCell ref="N30:O30"/>
    <mergeCell ref="M29:O29"/>
    <mergeCell ref="A3:O3"/>
    <mergeCell ref="C44:I44"/>
    <mergeCell ref="C45:I45"/>
    <mergeCell ref="D20:F20"/>
    <mergeCell ref="K30:L30"/>
    <mergeCell ref="E30:F30"/>
    <mergeCell ref="D29:F29"/>
    <mergeCell ref="G29:I29"/>
    <mergeCell ref="J29:L29"/>
    <mergeCell ref="A7:C7"/>
    <mergeCell ref="A8:C8"/>
    <mergeCell ref="A15:C15"/>
    <mergeCell ref="A16:C16"/>
    <mergeCell ref="D7:J7"/>
  </mergeCells>
  <dataValidations count="15">
    <dataValidation type="whole" allowBlank="1" showInputMessage="1" showErrorMessage="1" sqref="O31:O42 L31:L42 I31:I42 F31:F42">
      <formula1>0</formula1>
      <formula2>59</formula2>
    </dataValidation>
    <dataValidation type="whole" allowBlank="1" showInputMessage="1" showErrorMessage="1" sqref="D23:F23 M31:M42 J31:J42 G31:G42 D31:D42">
      <formula1>0</formula1>
      <formula2>5000</formula2>
    </dataValidation>
    <dataValidation type="list" allowBlank="1" showInputMessage="1" showErrorMessage="1" sqref="D14">
      <formula1>"Ja, Nein"</formula1>
    </dataValidation>
    <dataValidation type="list" allowBlank="1" showInputMessage="1" showErrorMessage="1" sqref="D18">
      <formula1>$J$21:$J$24</formula1>
    </dataValidation>
    <dataValidation type="date" allowBlank="1" showInputMessage="1" showErrorMessage="1" errorTitle="Unzulässiger Wert" error="Das korrekte Datum ergibt sich aus dem Zuwendungsbescheid." sqref="D7:J7">
      <formula1>44197</formula1>
      <formula2>47483</formula2>
    </dataValidation>
    <dataValidation type="date" allowBlank="1" showInputMessage="1" showErrorMessage="1" errorTitle="Unzulässiger Wert" error="Das korrekte Datum ergibt sich aus dem Zuwendungsbescheid." sqref="D8:J8">
      <formula1>D7</formula1>
      <formula2>47483</formula2>
    </dataValidation>
    <dataValidation type="date" allowBlank="1" showInputMessage="1" showErrorMessage="1" errorTitle="Unzulässiger Wert" error="Das eingegebene Datum liegt nicht im Durchführungszeitraum." sqref="D15:J15">
      <formula1>D7</formula1>
      <formula2>D8</formula2>
    </dataValidation>
    <dataValidation type="date" allowBlank="1" showInputMessage="1" showErrorMessage="1" errorTitle="Unzulässiger Wert" error="Das eingegebene Datum liegt nicht im Durchführungszeitraum." sqref="D16:J16">
      <formula1>D15</formula1>
      <formula2>D8</formula2>
    </dataValidation>
    <dataValidation type="whole" allowBlank="1" showInputMessage="1" showErrorMessage="1" errorTitle="Unzulässiger Wert" error="Bitte Jahreszahl vierstellig eingeben." sqref="D20:F20">
      <formula1>2021</formula1>
      <formula2>2029</formula2>
    </dataValidation>
    <dataValidation type="whole" allowBlank="1" showInputMessage="1" showErrorMessage="1" errorTitle="Unzulässiger Wert" error="Geben Sie bitte eine ganze Zahl ein" sqref="A31:A42">
      <formula1>1</formula1>
      <formula2>99</formula2>
    </dataValidation>
    <dataValidation type="date" allowBlank="1" showInputMessage="1" showErrorMessage="1" errorTitle="Unzulässiger Wert" error="Der Zeitraum muss im Kalenderjahr liegen." sqref="B31:B42">
      <formula1>D$21</formula1>
      <formula2>D$22</formula2>
    </dataValidation>
    <dataValidation type="date" allowBlank="1" showInputMessage="1" showErrorMessage="1" errorTitle="Unzulässiger Wert" error="Der Zeitraum muss im Kalenderjahr liegen." sqref="C31:C42">
      <formula1>B31</formula1>
      <formula2>D$22</formula2>
    </dataValidation>
    <dataValidation type="whole" allowBlank="1" showInputMessage="1" showErrorMessage="1" errorTitle="Ungültiger Wert" error="Bitte geben Sie eine ganze Zahl ein und nummerieren Ihre Mittelabrufe fortlaufend" sqref="D10:J10">
      <formula1>1</formula1>
      <formula2>99</formula2>
    </dataValidation>
    <dataValidation type="decimal" allowBlank="1" showInputMessage="1" showErrorMessage="1" sqref="D13:J13">
      <formula1>0.025</formula1>
      <formula2>1</formula2>
    </dataValidation>
    <dataValidation type="whole" allowBlank="1" showInputMessage="1" showErrorMessage="1" errorTitle="Ungültiger Wert" error="Bitte geben Sie den 9-stelligen Tätigkeitsschlüssel gemäß dem Schlüsselverzeichnis für die Angaben zur Tätigkeit in den Meldungen zur Sozialversicherung ein" sqref="D17:J17">
      <formula1>11041111</formula1>
      <formula2>947949924</formula2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&amp;LEFRE/JTF NRW&amp;CStand: 12.09.2024&amp;RSeite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/>
  </sheetViews>
  <sheetFormatPr baseColWidth="10" defaultRowHeight="15"/>
  <cols>
    <col min="1" max="1" width="10.140625" style="8" bestFit="1" customWidth="1"/>
    <col min="2" max="2" width="24.28515625" bestFit="1" customWidth="1"/>
  </cols>
  <sheetData>
    <row r="1" spans="1:2">
      <c r="A1" s="8">
        <v>44927</v>
      </c>
      <c r="B1" t="s">
        <v>26</v>
      </c>
    </row>
    <row r="2" spans="1:2">
      <c r="A2" s="8">
        <v>45023</v>
      </c>
      <c r="B2" t="s">
        <v>16</v>
      </c>
    </row>
    <row r="3" spans="1:2">
      <c r="A3" s="8">
        <v>45025</v>
      </c>
      <c r="B3" t="s">
        <v>27</v>
      </c>
    </row>
    <row r="4" spans="1:2">
      <c r="A4" s="8">
        <v>45026</v>
      </c>
      <c r="B4" t="s">
        <v>17</v>
      </c>
    </row>
    <row r="5" spans="1:2">
      <c r="A5" s="8">
        <v>45047</v>
      </c>
      <c r="B5" t="s">
        <v>18</v>
      </c>
    </row>
    <row r="6" spans="1:2">
      <c r="A6" s="8">
        <v>45064</v>
      </c>
      <c r="B6" t="s">
        <v>19</v>
      </c>
    </row>
    <row r="7" spans="1:2">
      <c r="A7" s="8">
        <v>45074</v>
      </c>
      <c r="B7" t="s">
        <v>20</v>
      </c>
    </row>
    <row r="8" spans="1:2">
      <c r="A8" s="8">
        <v>45075</v>
      </c>
      <c r="B8" t="s">
        <v>21</v>
      </c>
    </row>
    <row r="9" spans="1:2">
      <c r="A9" s="8">
        <v>45085</v>
      </c>
      <c r="B9" t="s">
        <v>22</v>
      </c>
    </row>
    <row r="10" spans="1:2">
      <c r="A10" s="8">
        <v>45202</v>
      </c>
      <c r="B10" t="s">
        <v>23</v>
      </c>
    </row>
    <row r="11" spans="1:2">
      <c r="A11" s="8">
        <v>45231</v>
      </c>
      <c r="B11" t="s">
        <v>24</v>
      </c>
    </row>
    <row r="12" spans="1:2">
      <c r="A12" s="8">
        <v>45285</v>
      </c>
      <c r="B12" t="s">
        <v>28</v>
      </c>
    </row>
    <row r="13" spans="1:2">
      <c r="A13" s="8">
        <v>45286</v>
      </c>
      <c r="B13" t="s">
        <v>25</v>
      </c>
    </row>
    <row r="14" spans="1:2">
      <c r="A14" s="8">
        <v>45292</v>
      </c>
      <c r="B14" t="s">
        <v>26</v>
      </c>
    </row>
    <row r="15" spans="1:2">
      <c r="A15" s="8">
        <v>45380</v>
      </c>
      <c r="B15" t="s">
        <v>16</v>
      </c>
    </row>
    <row r="16" spans="1:2">
      <c r="A16" s="8">
        <v>45382</v>
      </c>
      <c r="B16" t="s">
        <v>27</v>
      </c>
    </row>
    <row r="17" spans="1:2">
      <c r="A17" s="8">
        <v>45383</v>
      </c>
      <c r="B17" t="s">
        <v>17</v>
      </c>
    </row>
    <row r="18" spans="1:2">
      <c r="A18" s="8">
        <v>45413</v>
      </c>
      <c r="B18" t="s">
        <v>18</v>
      </c>
    </row>
    <row r="19" spans="1:2">
      <c r="A19" s="8">
        <v>45421</v>
      </c>
      <c r="B19" t="s">
        <v>19</v>
      </c>
    </row>
    <row r="20" spans="1:2">
      <c r="A20" s="8">
        <v>45431</v>
      </c>
      <c r="B20" t="s">
        <v>20</v>
      </c>
    </row>
    <row r="21" spans="1:2">
      <c r="A21" s="8">
        <v>45432</v>
      </c>
      <c r="B21" t="s">
        <v>21</v>
      </c>
    </row>
    <row r="22" spans="1:2">
      <c r="A22" s="8">
        <v>45442</v>
      </c>
      <c r="B22" t="s">
        <v>22</v>
      </c>
    </row>
    <row r="23" spans="1:2">
      <c r="A23" s="8">
        <v>45568</v>
      </c>
      <c r="B23" t="s">
        <v>23</v>
      </c>
    </row>
    <row r="24" spans="1:2">
      <c r="A24" s="8">
        <v>45597</v>
      </c>
      <c r="B24" t="s">
        <v>24</v>
      </c>
    </row>
    <row r="25" spans="1:2">
      <c r="A25" s="8">
        <v>45651</v>
      </c>
      <c r="B25" t="s">
        <v>28</v>
      </c>
    </row>
    <row r="26" spans="1:2">
      <c r="A26" s="8">
        <v>45652</v>
      </c>
      <c r="B26" t="s">
        <v>25</v>
      </c>
    </row>
    <row r="27" spans="1:2">
      <c r="A27" s="8">
        <v>45658</v>
      </c>
      <c r="B27" t="s">
        <v>26</v>
      </c>
    </row>
    <row r="28" spans="1:2">
      <c r="A28" s="8">
        <v>45765</v>
      </c>
      <c r="B28" t="s">
        <v>16</v>
      </c>
    </row>
    <row r="29" spans="1:2">
      <c r="A29" s="8">
        <v>45767</v>
      </c>
      <c r="B29" t="s">
        <v>27</v>
      </c>
    </row>
    <row r="30" spans="1:2">
      <c r="A30" s="8">
        <v>45768</v>
      </c>
      <c r="B30" t="s">
        <v>17</v>
      </c>
    </row>
    <row r="31" spans="1:2">
      <c r="A31" s="8">
        <v>45778</v>
      </c>
      <c r="B31" t="s">
        <v>18</v>
      </c>
    </row>
    <row r="32" spans="1:2">
      <c r="A32" s="8">
        <v>45806</v>
      </c>
      <c r="B32" t="s">
        <v>19</v>
      </c>
    </row>
    <row r="33" spans="1:2">
      <c r="A33" s="8">
        <v>45816</v>
      </c>
      <c r="B33" t="s">
        <v>20</v>
      </c>
    </row>
    <row r="34" spans="1:2">
      <c r="A34" s="8">
        <v>45817</v>
      </c>
      <c r="B34" t="s">
        <v>21</v>
      </c>
    </row>
    <row r="35" spans="1:2">
      <c r="A35" s="8">
        <v>45827</v>
      </c>
      <c r="B35" t="s">
        <v>22</v>
      </c>
    </row>
    <row r="36" spans="1:2">
      <c r="A36" s="8">
        <v>45933</v>
      </c>
      <c r="B36" t="s">
        <v>23</v>
      </c>
    </row>
    <row r="37" spans="1:2">
      <c r="A37" s="8">
        <v>45962</v>
      </c>
      <c r="B37" t="s">
        <v>24</v>
      </c>
    </row>
    <row r="38" spans="1:2">
      <c r="A38" s="8">
        <v>46016</v>
      </c>
      <c r="B38" t="s">
        <v>28</v>
      </c>
    </row>
    <row r="39" spans="1:2">
      <c r="A39" s="8">
        <v>46017</v>
      </c>
      <c r="B39" t="s">
        <v>25</v>
      </c>
    </row>
    <row r="40" spans="1:2">
      <c r="A40" s="8">
        <v>46023</v>
      </c>
      <c r="B40" t="s">
        <v>26</v>
      </c>
    </row>
    <row r="41" spans="1:2">
      <c r="A41" s="8">
        <v>46115</v>
      </c>
      <c r="B41" t="s">
        <v>16</v>
      </c>
    </row>
    <row r="42" spans="1:2">
      <c r="A42" s="8">
        <v>46117</v>
      </c>
      <c r="B42" t="s">
        <v>27</v>
      </c>
    </row>
    <row r="43" spans="1:2">
      <c r="A43" s="8">
        <v>46118</v>
      </c>
      <c r="B43" t="s">
        <v>17</v>
      </c>
    </row>
    <row r="44" spans="1:2">
      <c r="A44" s="8">
        <v>46143</v>
      </c>
      <c r="B44" t="s">
        <v>18</v>
      </c>
    </row>
    <row r="45" spans="1:2">
      <c r="A45" s="8">
        <v>46156</v>
      </c>
      <c r="B45" t="s">
        <v>19</v>
      </c>
    </row>
    <row r="46" spans="1:2">
      <c r="A46" s="8">
        <v>46166</v>
      </c>
      <c r="B46" t="s">
        <v>20</v>
      </c>
    </row>
    <row r="47" spans="1:2">
      <c r="A47" s="8">
        <v>46167</v>
      </c>
      <c r="B47" t="s">
        <v>21</v>
      </c>
    </row>
    <row r="48" spans="1:2">
      <c r="A48" s="8">
        <v>46177</v>
      </c>
      <c r="B48" t="s">
        <v>22</v>
      </c>
    </row>
    <row r="49" spans="1:2">
      <c r="A49" s="8">
        <v>46298</v>
      </c>
      <c r="B49" t="s">
        <v>23</v>
      </c>
    </row>
    <row r="50" spans="1:2">
      <c r="A50" s="8">
        <v>46327</v>
      </c>
      <c r="B50" t="s">
        <v>24</v>
      </c>
    </row>
    <row r="51" spans="1:2">
      <c r="A51" s="8">
        <v>46381</v>
      </c>
      <c r="B51" t="s">
        <v>28</v>
      </c>
    </row>
    <row r="52" spans="1:2">
      <c r="A52" s="8">
        <v>46382</v>
      </c>
      <c r="B52" t="s">
        <v>25</v>
      </c>
    </row>
    <row r="53" spans="1:2">
      <c r="A53" s="8">
        <v>46388</v>
      </c>
      <c r="B53" t="s">
        <v>26</v>
      </c>
    </row>
    <row r="54" spans="1:2">
      <c r="A54" s="8">
        <v>46472</v>
      </c>
      <c r="B54" t="s">
        <v>16</v>
      </c>
    </row>
    <row r="55" spans="1:2">
      <c r="A55" s="8">
        <v>46474</v>
      </c>
      <c r="B55" t="s">
        <v>27</v>
      </c>
    </row>
    <row r="56" spans="1:2">
      <c r="A56" s="8">
        <v>46475</v>
      </c>
      <c r="B56" t="s">
        <v>17</v>
      </c>
    </row>
    <row r="57" spans="1:2">
      <c r="A57" s="8">
        <v>46508</v>
      </c>
      <c r="B57" t="s">
        <v>18</v>
      </c>
    </row>
    <row r="58" spans="1:2">
      <c r="A58" s="8">
        <v>46513</v>
      </c>
      <c r="B58" t="s">
        <v>19</v>
      </c>
    </row>
    <row r="59" spans="1:2">
      <c r="A59" s="8">
        <v>46523</v>
      </c>
      <c r="B59" t="s">
        <v>20</v>
      </c>
    </row>
    <row r="60" spans="1:2">
      <c r="A60" s="8">
        <v>46524</v>
      </c>
      <c r="B60" t="s">
        <v>21</v>
      </c>
    </row>
    <row r="61" spans="1:2">
      <c r="A61" s="8">
        <v>46534</v>
      </c>
      <c r="B61" t="s">
        <v>22</v>
      </c>
    </row>
    <row r="62" spans="1:2">
      <c r="A62" s="8">
        <v>46663</v>
      </c>
      <c r="B62" t="s">
        <v>23</v>
      </c>
    </row>
    <row r="63" spans="1:2">
      <c r="A63" s="8">
        <v>46692</v>
      </c>
      <c r="B63" t="s">
        <v>24</v>
      </c>
    </row>
    <row r="64" spans="1:2">
      <c r="A64" s="8">
        <v>46746</v>
      </c>
      <c r="B64" t="s">
        <v>28</v>
      </c>
    </row>
    <row r="65" spans="1:2">
      <c r="A65" s="8">
        <v>46747</v>
      </c>
      <c r="B65" t="s">
        <v>25</v>
      </c>
    </row>
    <row r="66" spans="1:2">
      <c r="A66" s="8">
        <v>46753</v>
      </c>
      <c r="B66" t="s">
        <v>26</v>
      </c>
    </row>
    <row r="67" spans="1:2">
      <c r="A67" s="8">
        <v>46857</v>
      </c>
      <c r="B67" t="s">
        <v>16</v>
      </c>
    </row>
    <row r="68" spans="1:2">
      <c r="A68" s="8">
        <v>46859</v>
      </c>
      <c r="B68" t="s">
        <v>27</v>
      </c>
    </row>
    <row r="69" spans="1:2">
      <c r="A69" s="8">
        <v>46860</v>
      </c>
      <c r="B69" t="s">
        <v>17</v>
      </c>
    </row>
    <row r="70" spans="1:2">
      <c r="A70" s="8">
        <v>46874</v>
      </c>
      <c r="B70" t="s">
        <v>18</v>
      </c>
    </row>
    <row r="71" spans="1:2">
      <c r="A71" s="8">
        <v>46898</v>
      </c>
      <c r="B71" t="s">
        <v>19</v>
      </c>
    </row>
    <row r="72" spans="1:2">
      <c r="A72" s="8">
        <v>46908</v>
      </c>
      <c r="B72" t="s">
        <v>20</v>
      </c>
    </row>
    <row r="73" spans="1:2">
      <c r="A73" s="8">
        <v>46909</v>
      </c>
      <c r="B73" t="s">
        <v>21</v>
      </c>
    </row>
    <row r="74" spans="1:2">
      <c r="A74" s="8">
        <v>46919</v>
      </c>
      <c r="B74" t="s">
        <v>22</v>
      </c>
    </row>
    <row r="75" spans="1:2">
      <c r="A75" s="8">
        <v>47029</v>
      </c>
      <c r="B75" t="s">
        <v>23</v>
      </c>
    </row>
    <row r="76" spans="1:2">
      <c r="A76" s="8">
        <v>47058</v>
      </c>
      <c r="B76" t="s">
        <v>24</v>
      </c>
    </row>
    <row r="77" spans="1:2">
      <c r="A77" s="8">
        <v>47112</v>
      </c>
      <c r="B77" t="s">
        <v>28</v>
      </c>
    </row>
    <row r="78" spans="1:2">
      <c r="A78" s="8">
        <v>47113</v>
      </c>
      <c r="B78" t="s">
        <v>25</v>
      </c>
    </row>
    <row r="79" spans="1:2">
      <c r="A79" s="8">
        <v>47119</v>
      </c>
      <c r="B79" t="s">
        <v>26</v>
      </c>
    </row>
    <row r="80" spans="1:2">
      <c r="A80" s="8">
        <v>47207</v>
      </c>
      <c r="B80" t="s">
        <v>16</v>
      </c>
    </row>
    <row r="81" spans="1:2">
      <c r="A81" s="8">
        <v>47209</v>
      </c>
      <c r="B81" t="s">
        <v>27</v>
      </c>
    </row>
    <row r="82" spans="1:2">
      <c r="A82" s="8">
        <v>47210</v>
      </c>
      <c r="B82" t="s">
        <v>17</v>
      </c>
    </row>
    <row r="83" spans="1:2">
      <c r="A83" s="8">
        <v>47239</v>
      </c>
      <c r="B83" t="s">
        <v>18</v>
      </c>
    </row>
    <row r="84" spans="1:2">
      <c r="A84" s="8">
        <v>47248</v>
      </c>
      <c r="B84" t="s">
        <v>19</v>
      </c>
    </row>
    <row r="85" spans="1:2">
      <c r="A85" s="8">
        <v>47258</v>
      </c>
      <c r="B85" t="s">
        <v>20</v>
      </c>
    </row>
    <row r="86" spans="1:2">
      <c r="A86" s="8">
        <v>47259</v>
      </c>
      <c r="B86" t="s">
        <v>21</v>
      </c>
    </row>
    <row r="87" spans="1:2">
      <c r="A87" s="8">
        <v>47269</v>
      </c>
      <c r="B87" t="s">
        <v>22</v>
      </c>
    </row>
    <row r="88" spans="1:2">
      <c r="A88" s="8">
        <v>47394</v>
      </c>
      <c r="B88" t="s">
        <v>23</v>
      </c>
    </row>
    <row r="89" spans="1:2">
      <c r="A89" s="8">
        <v>47423</v>
      </c>
      <c r="B89" t="s">
        <v>24</v>
      </c>
    </row>
    <row r="90" spans="1:2">
      <c r="A90" s="8">
        <v>47477</v>
      </c>
      <c r="B90" t="s">
        <v>28</v>
      </c>
    </row>
    <row r="91" spans="1:2">
      <c r="A91" s="8">
        <v>47478</v>
      </c>
      <c r="B91" t="s">
        <v>25</v>
      </c>
    </row>
  </sheetData>
  <sheetProtection algorithmName="SHA-512" hashValue="JBRrVfVuJubhdemjUG8pOggliqQp6EQv0YcYfOleA9jfabxkGspmBJo3DfW/PhCIoxYLJTrYt5OuPvg5LsSRUA==" saltValue="zn+Rn7wIYYXBFnUs8vzgSg==" spinCount="100000"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F3601C258FE48A1B06B195BC5C48D" ma:contentTypeVersion="13" ma:contentTypeDescription="Create a new document." ma:contentTypeScope="" ma:versionID="beda4eb315b58bbeab55c70d598460e3">
  <xsd:schema xmlns:xsd="http://www.w3.org/2001/XMLSchema" xmlns:xs="http://www.w3.org/2001/XMLSchema" xmlns:p="http://schemas.microsoft.com/office/2006/metadata/properties" xmlns:ns2="6d3a9d62-ca2d-475d-a8e4-8d227a96baed" xmlns:ns3="0c973c28-7423-4f4f-a78a-2762abba0407" targetNamespace="http://schemas.microsoft.com/office/2006/metadata/properties" ma:root="true" ma:fieldsID="2f95dcbd06116d7d20fc4858b9c2e15c" ns2:_="" ns3:_="">
    <xsd:import namespace="6d3a9d62-ca2d-475d-a8e4-8d227a96baed"/>
    <xsd:import namespace="0c973c28-7423-4f4f-a78a-2762abba0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a9d62-ca2d-475d-a8e4-8d227a96b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9376417-b28c-4768-9f0a-a4ce73b00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73c28-7423-4f4f-a78a-2762abba0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3a9d62-ca2d-475d-a8e4-8d227a96ba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7AC609-37EE-444C-B2F7-8A5D3ACB3AFF}"/>
</file>

<file path=customXml/itemProps2.xml><?xml version="1.0" encoding="utf-8"?>
<ds:datastoreItem xmlns:ds="http://schemas.openxmlformats.org/officeDocument/2006/customXml" ds:itemID="{4449E8DA-CB48-4D8A-A79E-EA7593A2B327}"/>
</file>

<file path=customXml/itemProps3.xml><?xml version="1.0" encoding="utf-8"?>
<ds:datastoreItem xmlns:ds="http://schemas.openxmlformats.org/officeDocument/2006/customXml" ds:itemID="{E040616E-A5DC-424C-9C43-6D25D04B12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Jahresausgleich</vt:lpstr>
      <vt:lpstr>Feiertage</vt:lpstr>
    </vt:vector>
  </TitlesOfParts>
  <Company>MWIDE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Reck, Torsten (MWIKE)</dc:creator>
  <cp:lastModifiedBy>Reck, Torsten (MWIKE)</cp:lastModifiedBy>
  <cp:lastPrinted>2024-09-12T05:09:52Z</cp:lastPrinted>
  <dcterms:created xsi:type="dcterms:W3CDTF">2023-07-07T04:50:35Z</dcterms:created>
  <dcterms:modified xsi:type="dcterms:W3CDTF">2024-09-12T05:12:38Z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0x0101007B3F3601C258FE48A1B06B195BC5C48D</vt:lpwstr>
  </property>
</Properties>
</file>